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gie\OneDrive\Documentos\"/>
    </mc:Choice>
  </mc:AlternateContent>
  <xr:revisionPtr revIDLastSave="0" documentId="8_{7505026C-44D1-4DCD-B5FF-A4BA56E51673}" xr6:coauthVersionLast="47" xr6:coauthVersionMax="47" xr10:uidLastSave="{00000000-0000-0000-0000-000000000000}"/>
  <bookViews>
    <workbookView xWindow="-120" yWindow="-120" windowWidth="20730" windowHeight="11040" tabRatio="77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<sst xmlns="http://schemas.openxmlformats.org/spreadsheetml/2006/main" count="692" uniqueCount="616">
  <si>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</si>
  <si>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</si>
  <si>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</si>
  <si>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</si>
  <si>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</si>
  <si>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</si>
  <si>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</si>
  <si>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</si>
  <si>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</si>
  <si>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</si>
  <si>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</si>
  <si>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</si>
  <si>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</si>
  <si>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</si>
  <si>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</si>
  <si>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</si>
  <si>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</si>
  <si>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</si>
  <si>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</si>
  <si>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</si>
  <si>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</si>
  <si>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</si>
  <si>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</si>
  <si>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</si>
  <si>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</si>
  <si>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</si>
  <si>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</si>
  <si>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</si>
  <si>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</si>
  <si>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</si>
  <si>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</si>
  <si>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</si>
  <si>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</si>
  <si>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</si>
  <si>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</si>
  <si>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</si>
  <si>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</si>
  <si>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</si>
  <si>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</si>
  <si>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</si>
  <si>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</si>
  <si>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</si>
  <si>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</si>
  <si>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</si>
  <si>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</si>
  <si>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</si>
  <si>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</si>
  <si>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</si>
  <si>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</si>
  <si>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</si>
  <si>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</si>
  <si>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</si>
  <si>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</si>
  <si>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</si>
  <si>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</si>
  <si>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</si>
  <si>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</si>
  <si>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</si>
  <si>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</si>
  <si>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</si>
  <si>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</si>
  <si>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</si>
  <si>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</si>
  <si>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</si>
  <si>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</si>
  <si>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</si>
  <si>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</si>
  <si>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</si>
  <si>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</si>
  <si>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</si>
  <si>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</si>
  <si>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</si>
  <si>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</si>
  <si>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</si>
  <si>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</si>
  <si>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</si>
  <si>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</si>
  <si>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</si>
  <si>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</si>
  <si>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</si>
  <si>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</si>
  <si>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</si>
  <si>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</si>
  <si>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</si>
  <si>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</si>
  <si>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</si>
  <si>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</si>
  <si>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</si>
  <si>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</si>
  <si>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</si>
  <si>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</si>
  <si>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</si>
  <si>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</si>
  <si>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</si>
  <si>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</si>
  <si>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</si>
  <si>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</si>
  <si>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</si>
  <si>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</si>
  <si>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</si>
  <si>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</si>
  <si>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</si>
  <si>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</si>
  <si>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</si>
  <si>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</si>
  <si>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</si>
  <si>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</si>
  <si>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</si>
  <si>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</si>
  <si>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</si>
  <si>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</si>
  <si>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</si>
  <si>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</si>
  <si>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</si>
  <si>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</si>
  <si>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</si>
  <si>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</si>
  <si>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</si>
  <si>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</si>
  <si>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</si>
  <si>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</si>
  <si>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</si>
  <si>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</si>
  <si>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</si>
  <si>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</si>
  <si>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</si>
  <si>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</si>
  <si>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</si>
  <si>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</si>
  <si>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</si>
  <si>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</si>
  <si>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</si>
  <si>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</si>
  <si>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</si>
  <si>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</si>
  <si>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</si>
  <si>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</si>
  <si>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</si>
  <si>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</si>
  <si>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</si>
  <si>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</si>
  <si>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</si>
  <si>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</si>
  <si>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</si>
  <si>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</si>
  <si>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</si>
  <si>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</si>
  <si>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</si>
  <si>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</si>
  <si>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</si>
  <si>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</si>
  <si>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</si>
  <si>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</si>
  <si>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</si>
  <si>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</si>
  <si>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</si>
  <si>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</si>
  <si>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</si>
  <si>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</si>
  <si>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</si>
  <si>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</si>
  <si>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</si>
  <si>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</si>
  <si>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</si>
  <si>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</si>
  <si>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</si>
  <si>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</si>
  <si>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</si>
  <si>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</si>
  <si>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</si>
  <si>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</si>
  <si>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</si>
  <si>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</si>
  <si>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</si>
  <si>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</si>
  <si>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</si>
  <si>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</si>
  <si>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</si>
  <si>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</si>
  <si>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</si>
  <si>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</si>
  <si>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</si>
  <si>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</si>
  <si>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</si>
  <si>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</si>
  <si>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</si>
  <si>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</si>
  <si>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</si>
  <si>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</si>
  <si>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</si>
  <si>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</si>
  <si>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</si>
  <si>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</si>
  <si>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</si>
  <si>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</si>
  <si>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</si>
  <si>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</si>
  <si>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</si>
  <si>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</si>
  <si>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</si>
  <si>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</si>
  <si>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</si>
  <si>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</si>
  <si>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</si>
  <si>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</si>
  <si>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</si>
  <si>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</si>
  <si>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</si>
  <si>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</si>
  <si>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</si>
  <si>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</si>
  <si>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</si>
  <si>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</si>
  <si>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</si>
  <si>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</si>
  <si>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</si>
  <si>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</si>
  <si>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</si>
  <si>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</si>
  <si>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</si>
  <si>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</si>
  <si>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</si>
  <si>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</si>
  <si>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</si>
  <si>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</si>
  <si>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</si>
  <si>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</si>
  <si>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</si>
  <si>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</si>
  <si>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</si>
  <si>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</si>
  <si>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</si>
  <si>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</si>
  <si>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</si>
  <si>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</si>
  <si>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</si>
  <si>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</si>
  <si>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</si>
  <si>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</si>
  <si>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</si>
  <si>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</si>
  <si>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</si>
  <si>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</si>
  <si>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</si>
  <si>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</si>
  <si>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</si>
  <si>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</si>
  <si>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</si>
  <si>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</si>
  <si>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</si>
  <si>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</si>
  <si>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</si>
  <si>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</si>
  <si>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</si>
  <si>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</si>
  <si>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</si>
  <si>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</si>
  <si>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</si>
  <si>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</si>
  <si>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</si>
  <si>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</si>
  <si>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</si>
  <si>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</si>
  <si>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</si>
  <si>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</si>
  <si>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</si>
  <si>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</si>
  <si>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</si>
  <si>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</si>
  <si>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</si>
  <si>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</si>
  <si>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</si>
  <si>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</si>
  <si>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</si>
  <si>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</si>
  <si>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</si>
  <si>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</si>
  <si>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</si>
  <si>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</si>
  <si>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</si>
  <si>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</si>
  <si>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</si>
  <si>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</si>
  <si>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</si>
  <si>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</si>
  <si>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</si>
  <si>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</si>
  <si>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</si>
  <si>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</si>
  <si>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</si>
  <si>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</si>
  <si>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</si>
  <si>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</si>
  <si>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</si>
  <si>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</si>
  <si>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</si>
  <si>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</si>
  <si>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</si>
  <si>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</si>
  <si>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</si>
  <si>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</si>
  <si>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</si>
  <si>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</si>
  <si>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</si>
  <si>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</si>
  <si>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</si>
  <si>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</si>
  <si>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</si>
  <si>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</si>
  <si>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</si>
  <si>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</si>
  <si>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</si>
  <si>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</si>
  <si>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</si>
  <si>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</si>
  <si>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</si>
  <si>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</si>
  <si>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</si>
  <si>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</si>
  <si>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</si>
  <si>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</si>
  <si>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</si>
  <si>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</si>
  <si>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</si>
  <si>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</si>
  <si>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</si>
  <si>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</si>
  <si>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</si>
  <si>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</si>
  <si>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</si>
  <si>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</si>
  <si>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</si>
  <si>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</si>
  <si>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</si>
  <si>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</si>
  <si>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</si>
  <si>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</si>
  <si>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</si>
  <si>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</si>
  <si>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</si>
  <si>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</si>
  <si>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</si>
  <si>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</si>
  <si>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</si>
  <si>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</si>
  <si>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</si>
  <si>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</si>
  <si>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</si>
  <si>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</si>
  <si>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</si>
  <si>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</si>
  <si>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</si>
  <si>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</si>
  <si>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</si>
  <si>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</si>
  <si>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</si>
  <si>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</si>
  <si>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</si>
  <si>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</si>
  <si>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</si>
  <si>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</si>
  <si>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</si>
  <si>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</si>
  <si>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</si>
  <si>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</si>
  <si>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</si>
  <si>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</si>
  <si>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</si>
  <si>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</si>
  <si>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</si>
  <si>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</si>
  <si>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</si>
  <si>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</si>
  <si>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</si>
  <si>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</si>
  <si>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</si>
  <si>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</si>
  <si>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</si>
  <si>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</si>
  <si>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</si>
  <si>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</si>
  <si>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</si>
  <si>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</si>
  <si>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</si>
  <si>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</si>
  <si>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</si>
  <si>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</si>
  <si>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</si>
  <si>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</si>
  <si>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</si>
  <si>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</si>
  <si>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</si>
  <si>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</si>
  <si>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</si>
  <si>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</si>
  <si>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</si>
  <si>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</si>
  <si>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</si>
  <si>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</si>
  <si>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</si>
  <si>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</si>
  <si>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</si>
  <si>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</si>
  <si>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</si>
  <si>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</si>
  <si>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</si>
  <si>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</si>
  <si>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</si>
  <si>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</si>
  <si>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</si>
  <si>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</si>
  <si>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</si>
  <si>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</si>
  <si>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</si>
  <si>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</si>
  <si>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</si>
  <si>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</si>
  <si>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</si>
  <si>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</si>
  <si>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</si>
  <si>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</si>
  <si>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</si>
  <si>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</si>
  <si>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</si>
  <si>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</si>
  <si>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</si>
  <si>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</si>
  <si>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</si>
  <si>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</si>
  <si>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</si>
  <si>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</si>
  <si>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</si>
  <si>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</si>
  <si>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</si>
  <si>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</si>
  <si>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</si>
  <si>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</si>
  <si>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</si>
  <si>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</si>
  <si>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</si>
  <si>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</si>
  <si>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</si>
  <si>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</si>
  <si>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</si>
  <si>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</si>
  <si>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</si>
  <si>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</si>
  <si>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</si>
  <si>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</si>
  <si>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</si>
  <si>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</si>
  <si>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</si>
  <si>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</si>
  <si>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</si>
  <si>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</si>
  <si>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</si>
  <si>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</si>
  <si>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</si>
  <si>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</si>
  <si>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</si>
  <si>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</si>
  <si>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</si>
  <si>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</si>
  <si>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</si>
  <si>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</si>
  <si>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</si>
  <si>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</si>
  <si>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</si>
  <si>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</si>
  <si>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</si>
  <si>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</si>
  <si>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</si>
  <si>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</si>
  <si>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</si>
  <si>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</si>
  <si>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</si>
  <si>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</si>
  <si>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</si>
  <si>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</si>
  <si>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</si>
  <si>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</si>
  <si>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</si>
  <si>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</si>
  <si>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</si>
  <si>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</si>
  <si>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</si>
  <si>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</si>
  <si>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</si>
  <si>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</si>
  <si>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</si>
  <si>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</si>
  <si>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</si>
  <si>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</si>
  <si>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</si>
  <si>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</si>
  <si>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</si>
  <si>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</si>
  <si>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</si>
  <si>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</si>
  <si>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</si>
  <si>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</si>
  <si>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</si>
  <si>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</si>
  <si>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</si>
  <si>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</si>
  <si>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</si>
  <si>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</si>
  <si>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</si>
  <si>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</si>
  <si>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</si>
  <si>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</si>
  <si>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</si>
  <si>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</si>
  <si>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</si>
  <si>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</si>
  <si>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</si>
  <si>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</si>
  <si>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</si>
  <si>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</si>
  <si>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</si>
  <si>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</si>
  <si>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</si>
  <si>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</si>
  <si>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</si>
  <si>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</si>
  <si>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</si>
  <si>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</si>
  <si>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</si>
  <si>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</si>
  <si>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</si>
  <si>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</si>
  <si>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</si>
  <si>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</si>
  <si>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</si>
  <si>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</si>
  <si>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</si>
  <si>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</si>
  <si>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</si>
  <si>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</si>
  <si>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</si>
  <si>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</si>
  <si>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</si>
  <si>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</si>
  <si>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</si>
  <si>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</si>
  <si>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</si>
  <si>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</si>
  <si>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</si>
  <si>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</si>
  <si>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</si>
  <si>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</si>
  <si>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</si>
  <si>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</si>
  <si>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</si>
  <si>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</si>
  <si>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</si>
  <si>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</si>
  <si>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</si>
  <si>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</si>
  <si>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</si>
  <si>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</si>
  <si>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</si>
  <si>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</si>
  <si>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</si>
  <si>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</si>
  <si>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</si>
  <si>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</si>
  <si>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</si>
  <si>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</si>
  <si>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</si>
  <si>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</si>
  <si>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</si>
  <si>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</si>
  <si>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</si>
  <si>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</si>
  <si>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</si>
  <si>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</si>
  <si>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</si>
  <si>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</si>
  <si>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</si>
  <si>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</si>
  <si>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</si>
  <si>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</si>
  <si>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</si>
  <si>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</si>
  <si>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</si>
  <si>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</si>
  <si>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</si>
  <si>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</si>
  <si>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</si>
  <si>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</si>
  <si>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</si>
  <si>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</si>
  <si>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</si>
  <si>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</si>
  <si>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</si>
  <si>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</si>
  <si>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</si>
  <si>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</si>
  <si>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</si>
  <si>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</si>
  <si>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</si>
  <si>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</si>
  <si>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</si>
  <si>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</si>
  <si>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</si>
  <si>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</si>
  <si>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</si>
  <si>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</si>
  <si>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</si>
  <si>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</si>
  <si>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</si>
  <si>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</si>
  <si>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JONATHAN NIETO PIEDRAS</t>
  </si>
  <si>
    <t>No hubo terminaciones de procesos en el primer semestre de 2023, y por lo tanto no se diligencio la tabla de valores de Condenas.</t>
  </si>
  <si>
    <t>CARLOS EDUARDO ALVAREZ CHAWEZ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</si>
</sst>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C7" zoomScale="89" zoomScaleNormal="89" workbookViewId="0">
      <selection activeCell="D10" sqref="D10"/>
    </sheetView>
  </sheetViews>
  <sheetFormatPr baseColWidth="10" defaultColWidth="11.42578125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100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136</v>
      </c>
      <c r="E8" s="90"/>
      <c r="G8" s="14"/>
      <c r="T8" s="1" t="s">
        <v>13</v>
      </c>
    </row>
    <row r="9" spans="2:20" ht="15.75" thickBot="1" x14ac:dyDescent="0.3">
      <c r="B9" s="88" t="s">
        <v>574</v>
      </c>
      <c r="C9" s="89"/>
      <c r="D9" s="69">
        <v>45119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13</v>
      </c>
      <c r="D12" s="69"/>
      <c r="E12" s="68"/>
      <c r="F12" s="69"/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0</v>
      </c>
      <c r="J12" s="36">
        <f t="shared" ref="J12:J17" si="3">+IF(C12="No",1,0)</f>
        <v>1</v>
      </c>
    </row>
    <row r="13" spans="2:20" x14ac:dyDescent="0.25">
      <c r="B13" s="19" t="s">
        <v>1</v>
      </c>
      <c r="C13" s="68" t="s">
        <v>12</v>
      </c>
      <c r="D13" s="69">
        <v>45037</v>
      </c>
      <c r="E13" t="s">
        <v>613</v>
      </c>
      <c r="F13" s="69">
        <v>45092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13</v>
      </c>
      <c r="D14" s="69"/>
      <c r="E14" s="68"/>
      <c r="F14" s="69"/>
      <c r="G14" s="70" t="str">
        <f t="shared" si="0"/>
        <v/>
      </c>
      <c r="H14" s="36">
        <f t="shared" si="1"/>
        <v>0</v>
      </c>
      <c r="I14" s="36">
        <f t="shared" si="2"/>
        <v>0</v>
      </c>
      <c r="J14" s="36">
        <f t="shared" si="3"/>
        <v>1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45107</v>
      </c>
      <c r="E15" s="68" t="s">
        <v>615</v>
      </c>
      <c r="F15" s="69"/>
      <c r="G15" s="70" t="str">
        <f t="shared" si="0"/>
        <v>DESACTUALIZADO</v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13</v>
      </c>
      <c r="D16" s="69"/>
      <c r="E16" s="68"/>
      <c r="F16" s="69"/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0</v>
      </c>
      <c r="J16" s="36">
        <f t="shared" si="3"/>
        <v>1</v>
      </c>
    </row>
    <row r="17" spans="2:10" x14ac:dyDescent="0.25">
      <c r="B17" s="19" t="s">
        <v>5</v>
      </c>
      <c r="C17" s="68" t="s">
        <v>12</v>
      </c>
      <c r="D17" s="69">
        <v>45037</v>
      </c>
      <c r="E17" s="68" t="s">
        <v>613</v>
      </c>
      <c r="F17" s="69">
        <v>45092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85"/>
      <c r="D19" s="86"/>
      <c r="E19" s="86"/>
      <c r="F19" s="86"/>
      <c r="G19" s="87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6" priority="22" operator="containsText" text="N/A">
      <formula>NOT(ISERROR(SEARCH("N/A",C12)))</formula>
    </cfRule>
  </conditionalFormatting>
  <conditionalFormatting sqref="C19">
    <cfRule type="containsBlanks" dxfId="35" priority="23">
      <formula>LEN(TRIM(C19))=0</formula>
    </cfRule>
  </conditionalFormatting>
  <conditionalFormatting sqref="C12:F12 C13:D13 C14:F17 F13">
    <cfRule type="containsBlanks" dxfId="34" priority="24">
      <formula>LEN(TRIM(C12))=0</formula>
    </cfRule>
  </conditionalFormatting>
  <conditionalFormatting sqref="D9">
    <cfRule type="containsBlanks" dxfId="33" priority="29">
      <formula>LEN(TRIM(D9))=0</formula>
    </cfRule>
  </conditionalFormatting>
  <conditionalFormatting sqref="D13 F13">
    <cfRule type="expression" dxfId="32" priority="15">
      <formula>OR($C$13="No",$C$13="N/A")</formula>
    </cfRule>
  </conditionalFormatting>
  <conditionalFormatting sqref="D12:F12 D13:D17">
    <cfRule type="expression" dxfId="31" priority="18">
      <formula>OR($C$12="No",$C$12="N/A")</formula>
    </cfRule>
  </conditionalFormatting>
  <conditionalFormatting sqref="D14:F14">
    <cfRule type="expression" dxfId="30" priority="17">
      <formula>OR($C$14="No",$C$14="N/A")</formula>
    </cfRule>
  </conditionalFormatting>
  <conditionalFormatting sqref="D15:F15">
    <cfRule type="expression" dxfId="29" priority="13">
      <formula>OR($C$15="No",$C$15="N/A")</formula>
    </cfRule>
  </conditionalFormatting>
  <conditionalFormatting sqref="D16:F16">
    <cfRule type="expression" dxfId="28" priority="12">
      <formula>OR($C$16="No",$C$16="N/A")</formula>
    </cfRule>
  </conditionalFormatting>
  <conditionalFormatting sqref="D17:F17">
    <cfRule type="expression" dxfId="27" priority="11">
      <formula>OR($C$17="No",$C$17="N/A")</formula>
    </cfRule>
  </conditionalFormatting>
  <conditionalFormatting sqref="F13:F17">
    <cfRule type="expression" dxfId="26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 xr:uid="{00000000-0002-0000-0100-000000000000}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:F17" xr:uid="{00000000-0002-0000-0100-000003000000}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 xr:uid="{00000000-0002-0000-0100-000004000000}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B5" zoomScale="80" zoomScaleNormal="80" workbookViewId="0">
      <selection activeCell="D14" sqref="D1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45119</v>
      </c>
      <c r="E7" s="24"/>
      <c r="F7" s="91" t="str">
        <f>"Seleccione una muestra de "&amp;V3&amp;" abogados activos y complete la siguiente tabla"</f>
        <v>Seleccione una muestra de 1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1</v>
      </c>
      <c r="H10" s="14"/>
    </row>
    <row r="11" spans="2:22" x14ac:dyDescent="0.25">
      <c r="B11" s="13"/>
      <c r="C11" s="18" t="s">
        <v>141</v>
      </c>
      <c r="D11" s="68">
        <v>1</v>
      </c>
      <c r="E11"/>
      <c r="F11" s="18" t="s">
        <v>87</v>
      </c>
      <c r="G11" s="68">
        <v>1</v>
      </c>
      <c r="H11" s="14"/>
    </row>
    <row r="12" spans="2:22" x14ac:dyDescent="0.25">
      <c r="B12" s="13"/>
      <c r="C12" s="18" t="s">
        <v>22</v>
      </c>
      <c r="D12" s="68">
        <v>1</v>
      </c>
      <c r="E12"/>
      <c r="F12" s="18" t="s">
        <v>88</v>
      </c>
      <c r="G12" s="68">
        <v>1</v>
      </c>
      <c r="H12" s="14"/>
    </row>
    <row r="13" spans="2:22" x14ac:dyDescent="0.25">
      <c r="B13" s="13"/>
      <c r="C13" s="18" t="s">
        <v>26</v>
      </c>
      <c r="D13" s="68">
        <v>1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0</v>
      </c>
      <c r="E17"/>
      <c r="F17" s="18" t="s">
        <v>580</v>
      </c>
      <c r="G17" s="68">
        <v>1</v>
      </c>
      <c r="H17" s="14"/>
    </row>
    <row r="18" spans="2:8" x14ac:dyDescent="0.25">
      <c r="B18" s="13"/>
      <c r="C18" s="18" t="s">
        <v>578</v>
      </c>
      <c r="D18" s="68">
        <v>0</v>
      </c>
      <c r="E18"/>
      <c r="F18" s="37" t="s">
        <v>579</v>
      </c>
      <c r="G18" s="68">
        <v>0</v>
      </c>
      <c r="H18" s="14"/>
    </row>
    <row r="19" spans="2:8" x14ac:dyDescent="0.25">
      <c r="B19" s="13"/>
      <c r="C19" s="49"/>
      <c r="E19"/>
      <c r="F19" s="18" t="s">
        <v>91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5"/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B5" zoomScale="70" zoomScaleNormal="70" workbookViewId="0">
      <selection activeCell="D9" sqref="D9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64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45119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0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142</v>
      </c>
      <c r="D11" s="68">
        <v>9</v>
      </c>
      <c r="E11"/>
      <c r="F11" s="18" t="s">
        <v>75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10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0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6</v>
      </c>
      <c r="I15" s="14"/>
    </row>
    <row r="16" spans="2:23" x14ac:dyDescent="0.25">
      <c r="B16" s="13"/>
      <c r="C16" s="18" t="s">
        <v>591</v>
      </c>
      <c r="D16" s="68">
        <v>0</v>
      </c>
      <c r="E16"/>
      <c r="F16" s="18" t="s">
        <v>588</v>
      </c>
      <c r="G16" s="68">
        <v>0</v>
      </c>
      <c r="I16" s="14"/>
    </row>
    <row r="17" spans="2:9" x14ac:dyDescent="0.25">
      <c r="B17" s="13"/>
      <c r="C17" s="18" t="s">
        <v>583</v>
      </c>
      <c r="D17" s="68">
        <v>0</v>
      </c>
      <c r="E17"/>
      <c r="F17" s="18" t="s">
        <v>587</v>
      </c>
      <c r="G17" s="68">
        <v>6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0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/>
      <c r="E21"/>
      <c r="F21" s="18" t="s">
        <v>60</v>
      </c>
      <c r="G21" s="68">
        <v>1</v>
      </c>
      <c r="H21" s="68">
        <v>0</v>
      </c>
      <c r="I21" s="14"/>
    </row>
    <row r="22" spans="2:9" ht="15" customHeight="1" x14ac:dyDescent="0.25">
      <c r="B22" s="13"/>
      <c r="C22" s="51" t="s">
        <v>143</v>
      </c>
      <c r="D22" s="68"/>
      <c r="E22"/>
      <c r="F22" s="18" t="s">
        <v>61</v>
      </c>
      <c r="G22" s="68">
        <v>2</v>
      </c>
      <c r="H22" s="68">
        <v>0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3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0 procesos teminados en el primer semestre de 2023 y llene la siguiente tabla:</v>
      </c>
      <c r="D25" s="54"/>
      <c r="E25"/>
      <c r="F25" s="109" t="s">
        <v>589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4" t="s">
        <v>84</v>
      </c>
      <c r="G27" s="105"/>
      <c r="H27" s="106"/>
      <c r="I27" s="14"/>
    </row>
    <row r="28" spans="2:9" x14ac:dyDescent="0.25">
      <c r="B28" s="13"/>
      <c r="C28" s="18" t="s">
        <v>77</v>
      </c>
      <c r="D28" s="68">
        <v>0</v>
      </c>
      <c r="E28"/>
      <c r="F28" s="107" t="s">
        <v>614</v>
      </c>
      <c r="G28" s="107"/>
      <c r="H28" s="107"/>
      <c r="I28" s="14"/>
    </row>
    <row r="29" spans="2:9" x14ac:dyDescent="0.25">
      <c r="B29" s="13"/>
      <c r="C29" s="18" t="s">
        <v>78</v>
      </c>
      <c r="D29" s="68">
        <v>0</v>
      </c>
      <c r="E29"/>
      <c r="F29" s="107"/>
      <c r="G29" s="107"/>
      <c r="H29" s="107"/>
      <c r="I29" s="14"/>
    </row>
    <row r="30" spans="2:9" x14ac:dyDescent="0.25">
      <c r="B30" s="13"/>
      <c r="C30" s="18" t="s">
        <v>79</v>
      </c>
      <c r="D30" s="68">
        <v>0</v>
      </c>
      <c r="E30"/>
      <c r="F30" s="107"/>
      <c r="G30" s="107"/>
      <c r="H30" s="107"/>
      <c r="I30" s="14"/>
    </row>
    <row r="31" spans="2:9" x14ac:dyDescent="0.25">
      <c r="B31" s="13"/>
      <c r="C31" s="18" t="s">
        <v>80</v>
      </c>
      <c r="D31" s="68">
        <v>0</v>
      </c>
      <c r="E31"/>
      <c r="F31" s="107"/>
      <c r="G31" s="107"/>
      <c r="H31" s="107"/>
      <c r="I31" s="14"/>
    </row>
    <row r="32" spans="2:9" x14ac:dyDescent="0.25">
      <c r="B32" s="13"/>
      <c r="C32" s="18" t="s">
        <v>81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D8" workbookViewId="0">
      <selection activeCell="G24" sqref="G2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139</v>
      </c>
      <c r="D7" s="108"/>
      <c r="E7" s="108"/>
      <c r="F7" s="108"/>
      <c r="G7" s="108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1" t="str">
        <f>"Seleccione una muestra de "&amp;V3&amp;" prejudiciales activos registrados antes  y hasta el 31 de Diciembre  de 2022 y complete la siguiente tabla"</f>
        <v>Seleccione una muestra de 0 prejudiciales activos registrados antes  y hasta el 31 de Diciembre 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146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595</v>
      </c>
      <c r="D13" s="68">
        <v>0</v>
      </c>
      <c r="E13"/>
      <c r="F13" s="18" t="s">
        <v>140</v>
      </c>
      <c r="G13" s="68">
        <v>0</v>
      </c>
      <c r="H13" s="14"/>
    </row>
    <row r="14" spans="2:22" x14ac:dyDescent="0.25">
      <c r="B14" s="13"/>
      <c r="C14" s="18" t="s">
        <v>594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10" t="s">
        <v>84</v>
      </c>
      <c r="G16" s="110"/>
      <c r="H16" s="14"/>
    </row>
    <row r="17" spans="2:8" x14ac:dyDescent="0.25">
      <c r="B17" s="13"/>
      <c r="C17" s="18" t="s">
        <v>597</v>
      </c>
      <c r="D17" s="68">
        <v>0</v>
      </c>
      <c r="E17"/>
      <c r="F17" s="107"/>
      <c r="G17" s="107"/>
      <c r="H17" s="14"/>
    </row>
    <row r="18" spans="2:8" x14ac:dyDescent="0.25">
      <c r="B18" s="13"/>
      <c r="C18" s="18" t="s">
        <v>598</v>
      </c>
      <c r="D18" s="68">
        <v>0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topLeftCell="D1" workbookViewId="0">
      <selection activeCell="G11" sqref="G11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0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/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topLeftCell="C1" workbookViewId="0">
      <selection activeCell="D10" sqref="D10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/>
      <c r="G8" s="97"/>
      <c r="H8" s="14"/>
      <c r="T8" s="1" t="s">
        <v>14</v>
      </c>
    </row>
    <row r="9" spans="2:22" x14ac:dyDescent="0.25">
      <c r="B9" s="13"/>
      <c r="C9" s="18" t="s">
        <v>602</v>
      </c>
      <c r="D9" s="68" t="s">
        <v>13</v>
      </c>
      <c r="E9"/>
      <c r="F9" s="98"/>
      <c r="G9" s="100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opLeftCell="A16" zoomScale="85" zoomScaleNormal="85" workbookViewId="0">
      <selection activeCell="G21" sqref="G21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1" t="s">
        <v>334</v>
      </c>
      <c r="D5" s="112"/>
      <c r="E5" s="112"/>
      <c r="F5" s="112"/>
      <c r="G5" s="113"/>
    </row>
    <row r="6" spans="2:13" ht="15.75" thickBot="1" x14ac:dyDescent="0.3">
      <c r="B6" t="s">
        <v>152</v>
      </c>
      <c r="C6" s="114" t="s">
        <v>615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0.5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4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99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10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1.1111111111111112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10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>
        <f>IFERROR(1-(JUDICIALES!$H$22+JUDICIALES!$H$23+JUDICIALES!$H$24)/(JUDICIALES!$G$22+JUDICIALES!$G$23+JUDICIALES!$G$24),"")</f>
        <v>1</v>
      </c>
      <c r="E19" s="37" t="s">
        <v>150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5"/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 xr:uid="{00000000-0002-0000-0700-000001000000}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CANAL REGIONAL DE TELEVISION TEVEANDINA LTDA</v>
      </c>
      <c r="B3" s="60" t="str">
        <f>'Resumen General'!C6</f>
        <v>CARLOS EDUARDO ALVAREZ CHAWEZ</v>
      </c>
      <c r="C3" s="60">
        <f>+ABOGADOS!D11</f>
        <v>1</v>
      </c>
      <c r="D3" s="60">
        <f>+ABOGADOS!D12</f>
        <v>1</v>
      </c>
      <c r="E3" s="60">
        <f>+ABOGADOS!D13</f>
        <v>1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1</v>
      </c>
      <c r="J3" s="60">
        <f>+ABOGADOS!G11</f>
        <v>1</v>
      </c>
      <c r="K3" s="60">
        <f>+ABOGADOS!G12</f>
        <v>1</v>
      </c>
      <c r="L3" s="60">
        <f>+ABOGADOS!G17</f>
        <v>1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9</v>
      </c>
      <c r="Q3" s="60">
        <f>+JUDICIALES!D12</f>
        <v>10</v>
      </c>
      <c r="R3" s="60">
        <f>+JUDICIALES!D13</f>
        <v>0</v>
      </c>
      <c r="S3" s="60">
        <f>+JUDICIALES!D16</f>
        <v>0</v>
      </c>
      <c r="T3" s="60">
        <f>+JUDICIALES!D17</f>
        <v>0</v>
      </c>
      <c r="U3" s="60">
        <f>+JUDICIALES!D21</f>
        <v>0</v>
      </c>
      <c r="V3" s="60">
        <f>+JUDICIALES!D22</f>
        <v>0</v>
      </c>
      <c r="W3" s="60">
        <f>JUDICIALES!D28</f>
        <v>0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6</v>
      </c>
      <c r="AF3" s="60">
        <f>+JUDICIALES!G16</f>
        <v>0</v>
      </c>
      <c r="AG3" s="60">
        <f>+JUDICIALES!G17</f>
        <v>6</v>
      </c>
      <c r="AH3" s="60">
        <f>+JUDICIALES!G18</f>
        <v>0</v>
      </c>
      <c r="AI3" s="60">
        <f>+JUDICIALES!G21</f>
        <v>1</v>
      </c>
      <c r="AJ3" s="60">
        <f>+JUDICIALES!G22</f>
        <v>2</v>
      </c>
      <c r="AK3" s="60">
        <f>+JUDICIALES!G23</f>
        <v>3</v>
      </c>
      <c r="AL3" s="60">
        <f>+JUDICIALES!G24</f>
        <v>0</v>
      </c>
      <c r="AM3" s="60">
        <f>+JUDICIALES!H21</f>
        <v>0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0</v>
      </c>
      <c r="AW3" s="60">
        <f>+PREJUDICIALES!D18</f>
        <v>0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45119</v>
      </c>
      <c r="BG3" s="61">
        <f>ABOGADOS!D7</f>
        <v>45119</v>
      </c>
      <c r="BH3" s="61">
        <f>JUDICIALES!D8</f>
        <v>45119</v>
      </c>
      <c r="BI3" s="60">
        <f>+USUARIOS!C19</f>
        <v>0</v>
      </c>
      <c r="BJ3" s="60">
        <f>+ABOGADOS!C22</f>
        <v>0</v>
      </c>
      <c r="BK3" s="60" t="str">
        <f>+JUDICIALES!F28</f>
        <v>No hubo terminaciones de procesos en el primer semestre de 2023, y por lo tanto no se diligencio la tabla de valores de Condenas.</v>
      </c>
      <c r="BL3" s="60">
        <f>+PREJUDICIALES!F17</f>
        <v>0</v>
      </c>
      <c r="BM3" s="60">
        <f>+ARBITRAMENTOS!C13</f>
        <v>0</v>
      </c>
      <c r="BN3" s="60">
        <f>+PAGOS!F8</f>
        <v>0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CANAL REGIONAL DE TELEVISION TEVEANDINA LTDA</v>
      </c>
      <c r="B13" s="60" t="s">
        <v>0</v>
      </c>
      <c r="C13" s="60" t="str">
        <f>USUARIOS!C12</f>
        <v>No</v>
      </c>
      <c r="D13" s="62">
        <f>USUARIOS!D12</f>
        <v>0</v>
      </c>
      <c r="E13" s="60">
        <f>USUARIOS!E12</f>
        <v>0</v>
      </c>
      <c r="F13" s="62">
        <f>USUARIOS!F12</f>
        <v>0</v>
      </c>
      <c r="G13" s="60" t="str">
        <f>USUARIOS!G12</f>
        <v/>
      </c>
    </row>
    <row r="14" spans="1:67" x14ac:dyDescent="0.25">
      <c r="A14" s="60" t="str">
        <f t="shared" si="0"/>
        <v>CANAL REGIONAL DE TELEVISION TEVEANDINA LTDA</v>
      </c>
      <c r="B14" s="60" t="s">
        <v>1</v>
      </c>
      <c r="C14" s="60" t="str">
        <f>USUARIOS!C13</f>
        <v>Si</v>
      </c>
      <c r="D14" s="62">
        <f>USUARIOS!D13</f>
        <v>45037</v>
      </c>
      <c r="E14" s="60" t="str">
        <f>USUARIOS!E13</f>
        <v>JONATHAN NIETO PIEDRAS</v>
      </c>
      <c r="F14" s="62">
        <f>USUARIOS!F13</f>
        <v>45092</v>
      </c>
      <c r="G14" s="60" t="str">
        <f>USUARIOS!G13</f>
        <v/>
      </c>
    </row>
    <row r="15" spans="1:67" x14ac:dyDescent="0.25">
      <c r="A15" s="60" t="str">
        <f t="shared" si="0"/>
        <v>CANAL REGIONAL DE TELEVISION TEVEANDINA LTDA</v>
      </c>
      <c r="B15" s="60" t="s">
        <v>2</v>
      </c>
      <c r="C15" s="60" t="str">
        <f>USUARIOS!C14</f>
        <v>No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CANAL REGIONAL DE TELEVISION TEVEANDINA LTDA</v>
      </c>
      <c r="B16" s="60" t="s">
        <v>3</v>
      </c>
      <c r="C16" s="60" t="str">
        <f>USUARIOS!C15</f>
        <v>Si</v>
      </c>
      <c r="D16" s="62">
        <f>USUARIOS!D15</f>
        <v>45107</v>
      </c>
      <c r="E16" s="60" t="str">
        <f>USUARIOS!E15</f>
        <v>CARLOS EDUARDO ALVAREZ CHAWEZ</v>
      </c>
      <c r="F16" s="62">
        <f>USUARIOS!F15</f>
        <v>0</v>
      </c>
      <c r="G16" s="60" t="str">
        <f>USUARIOS!G15</f>
        <v>DESACTUALIZADO</v>
      </c>
    </row>
    <row r="17" spans="1:7" x14ac:dyDescent="0.25">
      <c r="A17" s="60" t="str">
        <f t="shared" si="0"/>
        <v>CANAL REGIONAL DE TELEVISION TEVEANDINA LTDA</v>
      </c>
      <c r="B17" s="60" t="s">
        <v>4</v>
      </c>
      <c r="C17" s="60" t="str">
        <f>USUARIOS!C16</f>
        <v>No</v>
      </c>
      <c r="D17" s="62">
        <f>USUARIOS!D16</f>
        <v>0</v>
      </c>
      <c r="E17" s="60">
        <f>USUARIOS!E16</f>
        <v>0</v>
      </c>
      <c r="F17" s="62">
        <f>USUARIOS!F16</f>
        <v>0</v>
      </c>
      <c r="G17" s="60" t="str">
        <f>USUARIOS!G16</f>
        <v/>
      </c>
    </row>
    <row r="18" spans="1:7" x14ac:dyDescent="0.25">
      <c r="A18" s="60" t="str">
        <f t="shared" si="0"/>
        <v>CANAL REGIONAL DE TELEVISION TEVEANDINA LTDA</v>
      </c>
      <c r="B18" s="60" t="s">
        <v>5</v>
      </c>
      <c r="C18" s="60" t="str">
        <f>USUARIOS!C17</f>
        <v>Si</v>
      </c>
      <c r="D18" s="62">
        <f>USUARIOS!D17</f>
        <v>45037</v>
      </c>
      <c r="E18" s="60" t="str">
        <f>USUARIOS!E17</f>
        <v>JONATHAN NIETO PIEDRAS</v>
      </c>
      <c r="F18" s="62">
        <f>USUARIOS!F17</f>
        <v>45092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Angela Milena Hoyos Pulido</cp:lastModifiedBy>
  <dcterms:created xsi:type="dcterms:W3CDTF">2020-06-25T21:16:25Z</dcterms:created>
  <dcterms:modified xsi:type="dcterms:W3CDTF">2024-07-30T15:37:01Z</dcterms:modified>
</cp:coreProperties>
</file>